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Nucleo de Licitacao\NL NUCLEO DE LICITAÇÕES\PROCESSOS 2016\3-TOMADA\"/>
    </mc:Choice>
  </mc:AlternateContent>
  <bookViews>
    <workbookView xWindow="0" yWindow="0" windowWidth="24000" windowHeight="9735"/>
  </bookViews>
  <sheets>
    <sheet name="Plan1" sheetId="1" r:id="rId1"/>
  </sheets>
  <externalReferences>
    <externalReference r:id="rId2"/>
  </externalReferenc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1" l="1"/>
  <c r="J30" i="1" s="1"/>
  <c r="V24" i="1"/>
  <c r="R24" i="1"/>
  <c r="G24" i="1"/>
  <c r="B24" i="1"/>
  <c r="G23" i="1"/>
  <c r="R23" i="1" s="1"/>
  <c r="B23" i="1"/>
  <c r="R22" i="1"/>
  <c r="G22" i="1"/>
  <c r="O22" i="1" s="1"/>
  <c r="B22" i="1"/>
  <c r="G21" i="1"/>
  <c r="B21" i="1"/>
  <c r="R20" i="1"/>
  <c r="G20" i="1"/>
  <c r="O20" i="1" s="1"/>
  <c r="B20" i="1"/>
  <c r="O19" i="1"/>
  <c r="K19" i="1"/>
  <c r="G19" i="1"/>
  <c r="R19" i="1" s="1"/>
  <c r="B19" i="1"/>
  <c r="A19" i="1"/>
  <c r="K18" i="1"/>
  <c r="G18" i="1"/>
  <c r="G29" i="1" s="1"/>
  <c r="B18" i="1"/>
  <c r="A18" i="1"/>
  <c r="G30" i="1" l="1"/>
  <c r="F29" i="1"/>
  <c r="F30" i="1" s="1"/>
  <c r="R29" i="1"/>
  <c r="F21" i="1"/>
  <c r="V22" i="1"/>
  <c r="K23" i="1"/>
  <c r="F19" i="1"/>
  <c r="K20" i="1"/>
  <c r="K29" i="1" s="1"/>
  <c r="V21" i="1"/>
  <c r="K22" i="1"/>
  <c r="O23" i="1"/>
  <c r="O29" i="1" s="1"/>
  <c r="V23" i="1"/>
  <c r="V20" i="1"/>
  <c r="V29" i="1" s="1"/>
  <c r="R21" i="1"/>
  <c r="F23" i="1"/>
  <c r="M29" i="1" l="1"/>
  <c r="M30" i="1" s="1"/>
  <c r="K30" i="1"/>
  <c r="O30" i="1"/>
  <c r="P29" i="1"/>
  <c r="P30" i="1" s="1"/>
  <c r="V30" i="1"/>
  <c r="X29" i="1"/>
  <c r="R30" i="1"/>
  <c r="T29" i="1"/>
  <c r="F22" i="1"/>
  <c r="F18" i="1"/>
  <c r="F20" i="1"/>
  <c r="F24" i="1"/>
  <c r="T30" i="1" l="1"/>
  <c r="X30" i="1" s="1"/>
</calcChain>
</file>

<file path=xl/sharedStrings.xml><?xml version="1.0" encoding="utf-8"?>
<sst xmlns="http://schemas.openxmlformats.org/spreadsheetml/2006/main" count="39" uniqueCount="30">
  <si>
    <t>Cronograma Físico-Financeiro</t>
  </si>
  <si>
    <t>Cronograma</t>
  </si>
  <si>
    <t>Programa</t>
  </si>
  <si>
    <t>Modalidade</t>
  </si>
  <si>
    <t>Empreendimentos</t>
  </si>
  <si>
    <t>Individual</t>
  </si>
  <si>
    <t>REFORMA DA QUADRA POLIESPORTIVA</t>
  </si>
  <si>
    <t>Agente Financeiro</t>
  </si>
  <si>
    <t>Empresa</t>
  </si>
  <si>
    <t>Valor do repasse - R$</t>
  </si>
  <si>
    <t>Inicio da Obra</t>
  </si>
  <si>
    <t>Localização</t>
  </si>
  <si>
    <t>INSTITUTO FEDERAL DE EDUCAÇÃO CIENCIA E TECNOLIGIA BAIANO - CAMPUS VALENÇA</t>
  </si>
  <si>
    <t>Tipo de serviço</t>
  </si>
  <si>
    <t>item</t>
  </si>
  <si>
    <t>Discriminação dos serviços</t>
  </si>
  <si>
    <t>Peso</t>
  </si>
  <si>
    <t>Vl. Obras/ Serviços      R$</t>
  </si>
  <si>
    <t>QUINZENA 01</t>
  </si>
  <si>
    <t>QUINZENA 02</t>
  </si>
  <si>
    <t>QUINZENA 03</t>
  </si>
  <si>
    <t>QUINZENA 04</t>
  </si>
  <si>
    <t>%</t>
  </si>
  <si>
    <t>Proponente</t>
  </si>
  <si>
    <t>Total</t>
  </si>
  <si>
    <t>Simples</t>
  </si>
  <si>
    <t>Acumulado</t>
  </si>
  <si>
    <t>_________________</t>
  </si>
  <si>
    <t>________________________________________</t>
  </si>
  <si>
    <t>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</si>
</sst>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/yyyy"/>
    <numFmt numFmtId="165" formatCode="#,##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1"/>
    </font>
    <font>
      <sz val="9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2" fillId="0" borderId="0" applyBorder="0" applyProtection="0"/>
  </cellStyleXfs>
  <cellXfs count="37">
    <xf numFmtId="0" fontId="0" fillId="0" borderId="0" xfId="0"/>
    <xf numFmtId="0" fontId="2" fillId="0" borderId="0" xfId="2" applyNumberFormat="1" applyFont="1"/>
    <xf numFmtId="0" fontId="0" fillId="0" borderId="0" xfId="2" applyNumberFormat="1" applyFont="1" applyBorder="1" applyAlignment="1"/>
    <xf numFmtId="0" fontId="0" fillId="0" borderId="1" xfId="2" applyNumberFormat="1" applyFont="1" applyBorder="1" applyAlignment="1"/>
    <xf numFmtId="0" fontId="0" fillId="0" borderId="0" xfId="2" applyNumberFormat="1" applyFont="1" applyBorder="1" applyAlignment="1"/>
    <xf numFmtId="0" fontId="0" fillId="0" borderId="2" xfId="2" applyNumberFormat="1" applyFont="1" applyBorder="1" applyAlignment="1"/>
    <xf numFmtId="0" fontId="0" fillId="0" borderId="0" xfId="2" applyNumberFormat="1" applyFont="1" applyAlignment="1"/>
    <xf numFmtId="0" fontId="0" fillId="0" borderId="3" xfId="2" applyNumberFormat="1" applyFont="1" applyBorder="1" applyAlignment="1"/>
    <xf numFmtId="0" fontId="0" fillId="0" borderId="4" xfId="2" applyNumberFormat="1" applyFont="1" applyBorder="1" applyAlignment="1"/>
    <xf numFmtId="0" fontId="3" fillId="0" borderId="3" xfId="2" applyNumberFormat="1" applyFont="1" applyBorder="1" applyAlignment="1"/>
    <xf numFmtId="4" fontId="0" fillId="0" borderId="4" xfId="2" applyNumberFormat="1" applyFont="1" applyBorder="1" applyAlignment="1"/>
    <xf numFmtId="164" fontId="0" fillId="0" borderId="4" xfId="2" applyNumberFormat="1" applyFont="1" applyBorder="1" applyAlignment="1"/>
    <xf numFmtId="0" fontId="3" fillId="0" borderId="3" xfId="2" applyNumberFormat="1" applyFont="1" applyBorder="1" applyAlignment="1"/>
    <xf numFmtId="0" fontId="3" fillId="0" borderId="1" xfId="2" applyNumberFormat="1" applyFont="1" applyBorder="1" applyAlignment="1"/>
    <xf numFmtId="0" fontId="3" fillId="0" borderId="0" xfId="2" applyNumberFormat="1" applyFont="1" applyBorder="1" applyAlignment="1"/>
    <xf numFmtId="0" fontId="3" fillId="0" borderId="2" xfId="2" applyNumberFormat="1" applyFont="1" applyBorder="1" applyAlignment="1"/>
    <xf numFmtId="0" fontId="3" fillId="0" borderId="5" xfId="2" applyNumberFormat="1" applyFont="1" applyBorder="1" applyAlignment="1">
      <alignment horizontal="center" wrapText="1"/>
    </xf>
    <xf numFmtId="0" fontId="3" fillId="0" borderId="4" xfId="2" applyNumberFormat="1" applyFont="1" applyBorder="1" applyAlignment="1">
      <alignment horizontal="center"/>
    </xf>
    <xf numFmtId="0" fontId="3" fillId="0" borderId="4" xfId="2" applyNumberFormat="1" applyFont="1" applyBorder="1" applyAlignment="1">
      <alignment horizontal="center"/>
    </xf>
    <xf numFmtId="0" fontId="3" fillId="0" borderId="4" xfId="2" applyNumberFormat="1" applyFont="1" applyBorder="1" applyAlignment="1"/>
    <xf numFmtId="0" fontId="3" fillId="0" borderId="6" xfId="2" applyNumberFormat="1" applyFont="1" applyBorder="1" applyAlignment="1"/>
    <xf numFmtId="0" fontId="3" fillId="0" borderId="7" xfId="2" applyNumberFormat="1" applyFont="1" applyBorder="1" applyAlignment="1"/>
    <xf numFmtId="0" fontId="3" fillId="0" borderId="8" xfId="2" applyNumberFormat="1" applyFont="1" applyBorder="1" applyAlignment="1"/>
    <xf numFmtId="0" fontId="3" fillId="0" borderId="9" xfId="2" applyNumberFormat="1" applyFont="1" applyBorder="1" applyAlignment="1"/>
    <xf numFmtId="0" fontId="3" fillId="0" borderId="10" xfId="2" applyNumberFormat="1" applyFont="1" applyBorder="1" applyAlignment="1"/>
    <xf numFmtId="0" fontId="0" fillId="0" borderId="8" xfId="2" applyNumberFormat="1" applyFont="1" applyBorder="1" applyAlignment="1"/>
    <xf numFmtId="0" fontId="0" fillId="0" borderId="8" xfId="2" applyNumberFormat="1" applyFont="1" applyBorder="1" applyAlignment="1">
      <alignment horizontal="left" wrapText="1"/>
    </xf>
    <xf numFmtId="4" fontId="0" fillId="0" borderId="8" xfId="2" applyNumberFormat="1" applyFont="1" applyBorder="1" applyAlignment="1"/>
    <xf numFmtId="4" fontId="0" fillId="0" borderId="8" xfId="2" applyNumberFormat="1" applyFont="1" applyBorder="1" applyAlignment="1">
      <alignment horizontal="center"/>
    </xf>
    <xf numFmtId="4" fontId="0" fillId="0" borderId="8" xfId="2" applyNumberFormat="1" applyFont="1" applyBorder="1" applyAlignment="1">
      <alignment horizontal="center"/>
    </xf>
    <xf numFmtId="9" fontId="0" fillId="0" borderId="8" xfId="1" applyFont="1" applyBorder="1" applyAlignment="1" applyProtection="1"/>
    <xf numFmtId="0" fontId="0" fillId="0" borderId="8" xfId="2" applyNumberFormat="1" applyFont="1" applyBorder="1" applyAlignment="1">
      <alignment horizontal="left"/>
    </xf>
    <xf numFmtId="0" fontId="0" fillId="0" borderId="8" xfId="2" applyNumberFormat="1" applyFont="1" applyBorder="1" applyAlignment="1">
      <alignment horizontal="center"/>
    </xf>
    <xf numFmtId="165" fontId="0" fillId="0" borderId="8" xfId="2" applyNumberFormat="1" applyFont="1" applyBorder="1" applyAlignment="1"/>
    <xf numFmtId="10" fontId="0" fillId="0" borderId="8" xfId="1" applyNumberFormat="1" applyFont="1" applyBorder="1" applyAlignment="1" applyProtection="1"/>
    <xf numFmtId="0" fontId="0" fillId="0" borderId="0" xfId="2" applyNumberFormat="1" applyFont="1" applyBorder="1" applyAlignment="1">
      <alignment horizontal="center"/>
    </xf>
    <xf numFmtId="0" fontId="0" fillId="0" borderId="0" xfId="2" applyNumberFormat="1" applyFont="1" applyAlignment="1">
      <alignment horizontal="center"/>
    </xf>
  </cellXfs>
  <cellStyles count="3">
    <cellStyle name="Normal" xfId="0" builtinId="0"/>
    <cellStyle name="Porcentagem" xfId="1" builtinId="5"/>
    <cellStyle name="TableStyleLigh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65160</xdr:colOff>
      <xdr:row>4</xdr:row>
      <xdr:rowOff>97560</xdr:rowOff>
    </xdr:from>
    <xdr:to>
      <xdr:col>0</xdr:col>
      <xdr:colOff>262800</xdr:colOff>
      <xdr:row>5</xdr:row>
      <xdr:rowOff>13260</xdr:rowOff>
    </xdr:to>
    <xdr:sp macro="" textlink="">
      <xdr:nvSpPr>
        <xdr:cNvPr id="2" name="CustomShape 1"/>
        <xdr:cNvSpPr/>
      </xdr:nvSpPr>
      <xdr:spPr>
        <a:xfrm>
          <a:off x="65160" y="1021485"/>
          <a:ext cx="197640" cy="106200"/>
        </a:xfrm>
        <a:prstGeom prst="rect">
          <a:avLst/>
        </a:prstGeom>
        <a:solidFill>
          <a:srgbClr val="000000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</xdr:col>
      <xdr:colOff>133560</xdr:colOff>
      <xdr:row>4</xdr:row>
      <xdr:rowOff>105480</xdr:rowOff>
    </xdr:from>
    <xdr:to>
      <xdr:col>2</xdr:col>
      <xdr:colOff>339120</xdr:colOff>
      <xdr:row>5</xdr:row>
      <xdr:rowOff>21180</xdr:rowOff>
    </xdr:to>
    <xdr:sp macro="" textlink="">
      <xdr:nvSpPr>
        <xdr:cNvPr id="3" name="CustomShape 1"/>
        <xdr:cNvSpPr/>
      </xdr:nvSpPr>
      <xdr:spPr>
        <a:xfrm>
          <a:off x="1219410" y="1029405"/>
          <a:ext cx="205560" cy="1062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R&#199;AMENTO%20QUADRA%20IF-VALEN&#199;A%20Final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MEMÓRIA DE CÁLCULO"/>
      <sheetName val="COMPOSIÇÃO"/>
      <sheetName val="BDI"/>
      <sheetName val="Plan1"/>
      <sheetName val="CRONOGRAMA"/>
      <sheetName val="COTAÇÃO ITENS COMPLEMENTARES"/>
      <sheetName val="Planilha1"/>
    </sheetNames>
    <sheetDataSet>
      <sheetData sheetId="0">
        <row r="17">
          <cell r="A17" t="str">
            <v>ITEM</v>
          </cell>
          <cell r="C17" t="str">
            <v>SERVIÇOS</v>
          </cell>
        </row>
        <row r="24">
          <cell r="G24">
            <v>743.58420000000012</v>
          </cell>
        </row>
        <row r="25">
          <cell r="C25" t="str">
            <v>SUB-TOTAL</v>
          </cell>
        </row>
        <row r="29">
          <cell r="G29">
            <v>310.515683088</v>
          </cell>
        </row>
        <row r="30">
          <cell r="C30" t="str">
            <v>SUB-TOTAL</v>
          </cell>
        </row>
        <row r="33">
          <cell r="G33">
            <v>6582.4163500000004</v>
          </cell>
        </row>
        <row r="38">
          <cell r="G38">
            <v>5318.5999999999995</v>
          </cell>
        </row>
        <row r="39">
          <cell r="C39" t="str">
            <v>SUB-TOTAL</v>
          </cell>
        </row>
        <row r="49">
          <cell r="G49">
            <v>3855.6000000000004</v>
          </cell>
        </row>
        <row r="50">
          <cell r="C50" t="str">
            <v>SUB-TOTAL</v>
          </cell>
        </row>
        <row r="53">
          <cell r="G53">
            <v>6520.8</v>
          </cell>
        </row>
        <row r="54">
          <cell r="C54" t="str">
            <v>SUB-TOTAL</v>
          </cell>
        </row>
        <row r="59">
          <cell r="G59">
            <v>1155.6736212000003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tabSelected="1" workbookViewId="0">
      <selection activeCell="L36" sqref="L36"/>
    </sheetView>
  </sheetViews>
  <sheetFormatPr defaultRowHeight="15" x14ac:dyDescent="0.25"/>
  <cols>
    <col min="9" max="9" width="7" customWidth="1"/>
    <col min="23" max="23" width="7.140625" customWidth="1"/>
  </cols>
  <sheetData>
    <row r="1" spans="1:25" ht="15.75" x14ac:dyDescent="0.25">
      <c r="J1" s="1" t="s">
        <v>0</v>
      </c>
    </row>
    <row r="4" spans="1:25" x14ac:dyDescent="0.25">
      <c r="A4" s="2" t="s">
        <v>1</v>
      </c>
      <c r="B4" s="2"/>
      <c r="C4" s="2"/>
      <c r="D4" s="2"/>
      <c r="E4" s="2"/>
      <c r="F4" s="3" t="s">
        <v>2</v>
      </c>
      <c r="G4" s="4"/>
      <c r="H4" s="5"/>
      <c r="I4" s="6"/>
      <c r="J4" s="7" t="s">
        <v>3</v>
      </c>
      <c r="K4" s="7"/>
      <c r="L4" s="6"/>
      <c r="M4" s="7" t="s">
        <v>4</v>
      </c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x14ac:dyDescent="0.25">
      <c r="A5" s="6"/>
      <c r="B5" s="6"/>
      <c r="C5" s="6"/>
      <c r="D5" s="6"/>
      <c r="E5" s="6" t="s">
        <v>5</v>
      </c>
      <c r="F5" s="8"/>
      <c r="G5" s="8"/>
      <c r="H5" s="8"/>
      <c r="I5" s="6"/>
      <c r="J5" s="8"/>
      <c r="K5" s="8"/>
      <c r="L5" s="6"/>
      <c r="M5" s="8" t="s">
        <v>6</v>
      </c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x14ac:dyDescent="0.25">
      <c r="A7" s="9" t="s">
        <v>7</v>
      </c>
      <c r="B7" s="9"/>
      <c r="C7" s="9"/>
      <c r="D7" s="9"/>
      <c r="E7" s="9"/>
      <c r="F7" s="9"/>
      <c r="G7" s="6"/>
      <c r="H7" s="7" t="s">
        <v>8</v>
      </c>
      <c r="I7" s="7"/>
      <c r="J7" s="7"/>
      <c r="K7" s="7"/>
      <c r="L7" s="7"/>
      <c r="M7" s="7"/>
      <c r="N7" s="7"/>
      <c r="O7" s="7"/>
      <c r="P7" s="7"/>
      <c r="Q7" s="7"/>
      <c r="R7" s="6"/>
      <c r="S7" s="7" t="s">
        <v>9</v>
      </c>
      <c r="T7" s="7"/>
      <c r="U7" s="7"/>
      <c r="V7" s="6"/>
      <c r="W7" s="7" t="s">
        <v>10</v>
      </c>
      <c r="X7" s="7"/>
      <c r="Y7" s="7"/>
    </row>
    <row r="8" spans="1:25" x14ac:dyDescent="0.25">
      <c r="A8" s="8"/>
      <c r="B8" s="8"/>
      <c r="C8" s="8"/>
      <c r="D8" s="8"/>
      <c r="E8" s="8"/>
      <c r="F8" s="8"/>
      <c r="G8" s="6"/>
      <c r="H8" s="8"/>
      <c r="I8" s="8"/>
      <c r="J8" s="8"/>
      <c r="K8" s="8"/>
      <c r="L8" s="8"/>
      <c r="M8" s="8"/>
      <c r="N8" s="8"/>
      <c r="O8" s="8"/>
      <c r="P8" s="8"/>
      <c r="Q8" s="8"/>
      <c r="R8" s="6"/>
      <c r="S8" s="10"/>
      <c r="T8" s="10"/>
      <c r="U8" s="10"/>
      <c r="V8" s="6"/>
      <c r="W8" s="11">
        <v>42644</v>
      </c>
      <c r="X8" s="11"/>
      <c r="Y8" s="11"/>
    </row>
    <row r="9" spans="1:25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spans="1:25" x14ac:dyDescent="0.25">
      <c r="A10" s="7" t="s">
        <v>11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</row>
    <row r="11" spans="1:25" x14ac:dyDescent="0.25">
      <c r="A11" s="8" t="s">
        <v>12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5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5" x14ac:dyDescent="0.25">
      <c r="A13" s="7" t="s">
        <v>13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25" x14ac:dyDescent="0.25">
      <c r="A14" s="8" t="s">
        <v>6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5" x14ac:dyDescent="0.25">
      <c r="A16" s="12" t="s">
        <v>14</v>
      </c>
      <c r="B16" s="13" t="s">
        <v>15</v>
      </c>
      <c r="C16" s="14"/>
      <c r="D16" s="14"/>
      <c r="E16" s="15"/>
      <c r="F16" s="12" t="s">
        <v>16</v>
      </c>
      <c r="G16" s="13"/>
      <c r="H16" s="16" t="s">
        <v>17</v>
      </c>
      <c r="I16" s="15"/>
      <c r="J16" s="17" t="s">
        <v>18</v>
      </c>
      <c r="K16" s="17"/>
      <c r="L16" s="17"/>
      <c r="M16" s="17"/>
      <c r="N16" s="17" t="s">
        <v>19</v>
      </c>
      <c r="O16" s="17"/>
      <c r="P16" s="17"/>
      <c r="Q16" s="17" t="s">
        <v>20</v>
      </c>
      <c r="R16" s="17"/>
      <c r="S16" s="17"/>
      <c r="T16" s="17"/>
      <c r="U16" s="17" t="s">
        <v>21</v>
      </c>
      <c r="V16" s="17"/>
      <c r="W16" s="17"/>
      <c r="X16" s="17"/>
      <c r="Y16" s="18"/>
    </row>
    <row r="17" spans="1:25" x14ac:dyDescent="0.25">
      <c r="A17" s="19"/>
      <c r="B17" s="17"/>
      <c r="C17" s="17"/>
      <c r="D17" s="17"/>
      <c r="E17" s="17"/>
      <c r="F17" s="19" t="s">
        <v>22</v>
      </c>
      <c r="G17" s="20"/>
      <c r="H17" s="16"/>
      <c r="I17" s="21"/>
      <c r="J17" s="22"/>
      <c r="K17" s="23" t="s">
        <v>23</v>
      </c>
      <c r="L17" s="24"/>
      <c r="M17" s="22" t="s">
        <v>22</v>
      </c>
      <c r="N17" s="22"/>
      <c r="O17" s="22" t="s">
        <v>23</v>
      </c>
      <c r="P17" s="22" t="s">
        <v>22</v>
      </c>
      <c r="Q17" s="22"/>
      <c r="R17" s="23"/>
      <c r="S17" s="24" t="s">
        <v>23</v>
      </c>
      <c r="T17" s="22" t="s">
        <v>22</v>
      </c>
      <c r="U17" s="22"/>
      <c r="V17" s="23"/>
      <c r="W17" s="24" t="s">
        <v>23</v>
      </c>
      <c r="X17" s="22" t="s">
        <v>22</v>
      </c>
      <c r="Y17" s="22"/>
    </row>
    <row r="18" spans="1:25" x14ac:dyDescent="0.25">
      <c r="A18" s="25" t="str">
        <f>'[1]PLANILHA ORÇAMENTÁRIA'!A17</f>
        <v>ITEM</v>
      </c>
      <c r="B18" s="26" t="str">
        <f>'[1]PLANILHA ORÇAMENTÁRIA'!C17</f>
        <v>SERVIÇOS</v>
      </c>
      <c r="C18" s="26"/>
      <c r="D18" s="26"/>
      <c r="E18" s="26"/>
      <c r="F18" s="27">
        <f>G18*100/G30</f>
        <v>3.0366252903037365</v>
      </c>
      <c r="G18" s="28">
        <f>'[1]PLANILHA ORÇAMENTÁRIA'!G24*(1+'[1]PLANILHA ORÇAMENTÁRIA'!E63)</f>
        <v>743.58420000000012</v>
      </c>
      <c r="H18" s="28"/>
      <c r="I18" s="27"/>
      <c r="J18" s="29"/>
      <c r="K18" s="28">
        <f>G18*M18</f>
        <v>743.58420000000012</v>
      </c>
      <c r="L18" s="28"/>
      <c r="M18" s="30">
        <v>1</v>
      </c>
      <c r="N18" s="27"/>
      <c r="O18" s="27"/>
      <c r="P18" s="30"/>
      <c r="Q18" s="27"/>
      <c r="R18" s="28"/>
      <c r="S18" s="28"/>
      <c r="T18" s="30"/>
      <c r="U18" s="27"/>
      <c r="V18" s="28"/>
      <c r="W18" s="28"/>
      <c r="X18" s="30"/>
      <c r="Y18" s="27"/>
    </row>
    <row r="19" spans="1:25" x14ac:dyDescent="0.25">
      <c r="A19" s="25">
        <f>'[1]PLANILHA ORÇAMENTÁRIA'!A25</f>
        <v>0</v>
      </c>
      <c r="B19" s="31" t="str">
        <f>'[1]PLANILHA ORÇAMENTÁRIA'!C25</f>
        <v>SUB-TOTAL</v>
      </c>
      <c r="C19" s="31"/>
      <c r="D19" s="31"/>
      <c r="E19" s="31"/>
      <c r="F19" s="27">
        <f>G19*100/G30</f>
        <v>1.2680739804597259</v>
      </c>
      <c r="G19" s="28">
        <f>'[1]PLANILHA ORÇAMENTÁRIA'!G29*(1+'[1]PLANILHA ORÇAMENTÁRIA'!E63)</f>
        <v>310.515683088</v>
      </c>
      <c r="H19" s="28"/>
      <c r="I19" s="27"/>
      <c r="J19" s="29"/>
      <c r="K19" s="28">
        <f>G19*M19</f>
        <v>62.103136617600001</v>
      </c>
      <c r="L19" s="28"/>
      <c r="M19" s="30">
        <v>0.2</v>
      </c>
      <c r="N19" s="27"/>
      <c r="O19" s="27">
        <f>G19*P19</f>
        <v>124.2062732352</v>
      </c>
      <c r="P19" s="30">
        <v>0.4</v>
      </c>
      <c r="Q19" s="27"/>
      <c r="R19" s="28">
        <f t="shared" ref="R19:R24" si="0">G19*T19</f>
        <v>124.2062732352</v>
      </c>
      <c r="S19" s="28"/>
      <c r="T19" s="30">
        <v>0.4</v>
      </c>
      <c r="U19" s="27"/>
      <c r="V19" s="28"/>
      <c r="W19" s="28"/>
      <c r="X19" s="30"/>
      <c r="Y19" s="27"/>
    </row>
    <row r="20" spans="1:25" x14ac:dyDescent="0.25">
      <c r="A20" s="25">
        <v>3</v>
      </c>
      <c r="B20" s="31" t="str">
        <f>'[1]PLANILHA ORÇAMENTÁRIA'!C30</f>
        <v>SUB-TOTAL</v>
      </c>
      <c r="C20" s="31"/>
      <c r="D20" s="31"/>
      <c r="E20" s="31"/>
      <c r="F20" s="27">
        <f>G20*100/G30</f>
        <v>26.881060624632433</v>
      </c>
      <c r="G20" s="28">
        <f>'[1]PLANILHA ORÇAMENTÁRIA'!G33*(1+'[1]PLANILHA ORÇAMENTÁRIA'!E63)</f>
        <v>6582.4163500000004</v>
      </c>
      <c r="H20" s="28"/>
      <c r="I20" s="27"/>
      <c r="J20" s="29"/>
      <c r="K20" s="28">
        <f>G20*M20</f>
        <v>1974.724905</v>
      </c>
      <c r="L20" s="28"/>
      <c r="M20" s="30">
        <v>0.3</v>
      </c>
      <c r="N20" s="27"/>
      <c r="O20" s="27">
        <f>G20*P20</f>
        <v>1974.724905</v>
      </c>
      <c r="P20" s="30">
        <v>0.3</v>
      </c>
      <c r="Q20" s="27"/>
      <c r="R20" s="28">
        <f t="shared" si="0"/>
        <v>1974.724905</v>
      </c>
      <c r="S20" s="28"/>
      <c r="T20" s="30">
        <v>0.3</v>
      </c>
      <c r="U20" s="27"/>
      <c r="V20" s="28">
        <f>G20*X20</f>
        <v>658.24163500000009</v>
      </c>
      <c r="W20" s="28"/>
      <c r="X20" s="30">
        <v>0.1</v>
      </c>
      <c r="Y20" s="27"/>
    </row>
    <row r="21" spans="1:25" x14ac:dyDescent="0.25">
      <c r="A21" s="25">
        <v>4</v>
      </c>
      <c r="B21" s="31">
        <f>'[1]PLANILHA ORÇAMENTÁRIA'!C35</f>
        <v>0</v>
      </c>
      <c r="C21" s="31"/>
      <c r="D21" s="31"/>
      <c r="E21" s="31"/>
      <c r="F21" s="27">
        <f>G21*100/G30</f>
        <v>21.719927977234388</v>
      </c>
      <c r="G21" s="28">
        <f>'[1]PLANILHA ORÇAMENTÁRIA'!G38*(1+'[1]PLANILHA ORÇAMENTÁRIA'!E63)</f>
        <v>5318.5999999999995</v>
      </c>
      <c r="H21" s="28"/>
      <c r="I21" s="27"/>
      <c r="J21" s="29"/>
      <c r="K21" s="28"/>
      <c r="L21" s="28"/>
      <c r="M21" s="30"/>
      <c r="N21" s="27"/>
      <c r="O21" s="27"/>
      <c r="P21" s="30"/>
      <c r="Q21" s="27"/>
      <c r="R21" s="28">
        <f t="shared" si="0"/>
        <v>2659.2999999999997</v>
      </c>
      <c r="S21" s="28"/>
      <c r="T21" s="30">
        <v>0.5</v>
      </c>
      <c r="U21" s="27"/>
      <c r="V21" s="28">
        <f>G21*X21</f>
        <v>2659.2999999999997</v>
      </c>
      <c r="W21" s="28"/>
      <c r="X21" s="30">
        <v>0.5</v>
      </c>
      <c r="Y21" s="27"/>
    </row>
    <row r="22" spans="1:25" x14ac:dyDescent="0.25">
      <c r="A22" s="25">
        <v>5</v>
      </c>
      <c r="B22" s="31" t="str">
        <f>'[1]PLANILHA ORÇAMENTÁRIA'!C39</f>
        <v>SUB-TOTAL</v>
      </c>
      <c r="C22" s="31"/>
      <c r="D22" s="31"/>
      <c r="E22" s="31"/>
      <c r="F22" s="27">
        <f>G22*100/G30</f>
        <v>15.745375532851675</v>
      </c>
      <c r="G22" s="28">
        <f>'[1]PLANILHA ORÇAMENTÁRIA'!G49*(1+'[1]PLANILHA ORÇAMENTÁRIA'!E63)</f>
        <v>3855.6000000000004</v>
      </c>
      <c r="H22" s="28"/>
      <c r="I22" s="27"/>
      <c r="J22" s="29"/>
      <c r="K22" s="28">
        <f>G22*M22</f>
        <v>771.12000000000012</v>
      </c>
      <c r="L22" s="28"/>
      <c r="M22" s="30">
        <v>0.2</v>
      </c>
      <c r="N22" s="27"/>
      <c r="O22" s="27">
        <f>G22*P22</f>
        <v>1156.68</v>
      </c>
      <c r="P22" s="30">
        <v>0.3</v>
      </c>
      <c r="Q22" s="27"/>
      <c r="R22" s="28">
        <f t="shared" si="0"/>
        <v>963.90000000000009</v>
      </c>
      <c r="S22" s="28"/>
      <c r="T22" s="30">
        <v>0.25</v>
      </c>
      <c r="U22" s="27"/>
      <c r="V22" s="28">
        <f>G22*X22</f>
        <v>963.90000000000009</v>
      </c>
      <c r="W22" s="28"/>
      <c r="X22" s="30">
        <v>0.25</v>
      </c>
      <c r="Y22" s="27"/>
    </row>
    <row r="23" spans="1:25" x14ac:dyDescent="0.25">
      <c r="A23" s="25">
        <v>6</v>
      </c>
      <c r="B23" s="31" t="str">
        <f>'[1]PLANILHA ORÇAMENTÁRIA'!C50</f>
        <v>SUB-TOTAL</v>
      </c>
      <c r="C23" s="31"/>
      <c r="D23" s="31"/>
      <c r="E23" s="31"/>
      <c r="F23" s="27">
        <f>G23*100/G30</f>
        <v>26.629433752105818</v>
      </c>
      <c r="G23" s="28">
        <f>'[1]PLANILHA ORÇAMENTÁRIA'!G53*(1+'[1]PLANILHA ORÇAMENTÁRIA'!E63)</f>
        <v>6520.8</v>
      </c>
      <c r="H23" s="28"/>
      <c r="I23" s="27"/>
      <c r="J23" s="29"/>
      <c r="K23" s="28">
        <f>G23*M23</f>
        <v>1630.2</v>
      </c>
      <c r="L23" s="28"/>
      <c r="M23" s="30">
        <v>0.25</v>
      </c>
      <c r="N23" s="27"/>
      <c r="O23" s="27">
        <f>G23*P23</f>
        <v>1630.2</v>
      </c>
      <c r="P23" s="30">
        <v>0.25</v>
      </c>
      <c r="Q23" s="27"/>
      <c r="R23" s="28">
        <f t="shared" si="0"/>
        <v>1630.2</v>
      </c>
      <c r="S23" s="28"/>
      <c r="T23" s="30">
        <v>0.25</v>
      </c>
      <c r="U23" s="27"/>
      <c r="V23" s="28">
        <f>G23*X23</f>
        <v>1630.2</v>
      </c>
      <c r="W23" s="28"/>
      <c r="X23" s="30">
        <v>0.25</v>
      </c>
      <c r="Y23" s="27"/>
    </row>
    <row r="24" spans="1:25" x14ac:dyDescent="0.25">
      <c r="A24" s="25">
        <v>7</v>
      </c>
      <c r="B24" s="31" t="str">
        <f>'[1]PLANILHA ORÇAMENTÁRIA'!C54</f>
        <v>SUB-TOTAL</v>
      </c>
      <c r="C24" s="31"/>
      <c r="D24" s="31"/>
      <c r="E24" s="31"/>
      <c r="F24" s="27">
        <f>G24*100/G30</f>
        <v>4.7195028424122256</v>
      </c>
      <c r="G24" s="28">
        <f>'[1]PLANILHA ORÇAMENTÁRIA'!G59*(1+'[1]PLANILHA ORÇAMENTÁRIA'!E63)</f>
        <v>1155.6736212000003</v>
      </c>
      <c r="H24" s="28"/>
      <c r="I24" s="27"/>
      <c r="J24" s="29"/>
      <c r="K24" s="28"/>
      <c r="L24" s="28"/>
      <c r="M24" s="30"/>
      <c r="N24" s="27"/>
      <c r="O24" s="27"/>
      <c r="P24" s="30"/>
      <c r="Q24" s="27"/>
      <c r="R24" s="28">
        <f t="shared" si="0"/>
        <v>577.83681060000015</v>
      </c>
      <c r="S24" s="28"/>
      <c r="T24" s="30">
        <v>0.5</v>
      </c>
      <c r="U24" s="27"/>
      <c r="V24" s="28">
        <f>G24*X24</f>
        <v>577.83681060000015</v>
      </c>
      <c r="W24" s="28"/>
      <c r="X24" s="30">
        <v>0.5</v>
      </c>
      <c r="Y24" s="27"/>
    </row>
    <row r="25" spans="1:25" x14ac:dyDescent="0.25">
      <c r="A25" s="25"/>
      <c r="B25" s="31"/>
      <c r="C25" s="31"/>
      <c r="D25" s="31"/>
      <c r="E25" s="31"/>
      <c r="F25" s="27"/>
      <c r="G25" s="28"/>
      <c r="H25" s="28"/>
      <c r="I25" s="27"/>
      <c r="J25" s="29"/>
      <c r="K25" s="28"/>
      <c r="L25" s="28"/>
      <c r="M25" s="30"/>
      <c r="N25" s="27"/>
      <c r="O25" s="27"/>
      <c r="P25" s="30"/>
      <c r="Q25" s="27"/>
      <c r="R25" s="28"/>
      <c r="S25" s="28"/>
      <c r="T25" s="30"/>
      <c r="U25" s="27"/>
      <c r="V25" s="28"/>
      <c r="W25" s="28"/>
      <c r="X25" s="30"/>
      <c r="Y25" s="27"/>
    </row>
    <row r="26" spans="1:25" x14ac:dyDescent="0.25">
      <c r="A26" s="25"/>
      <c r="B26" s="31"/>
      <c r="C26" s="31"/>
      <c r="D26" s="31"/>
      <c r="E26" s="31"/>
      <c r="F26" s="27"/>
      <c r="G26" s="28"/>
      <c r="H26" s="28"/>
      <c r="I26" s="27"/>
      <c r="J26" s="29"/>
      <c r="K26" s="28"/>
      <c r="L26" s="28"/>
      <c r="M26" s="30"/>
      <c r="N26" s="27"/>
      <c r="O26" s="27"/>
      <c r="P26" s="30"/>
      <c r="Q26" s="27"/>
      <c r="R26" s="28"/>
      <c r="S26" s="28"/>
      <c r="T26" s="30"/>
      <c r="U26" s="27"/>
      <c r="V26" s="28"/>
      <c r="W26" s="28"/>
      <c r="X26" s="30"/>
      <c r="Y26" s="27"/>
    </row>
    <row r="27" spans="1:25" x14ac:dyDescent="0.25">
      <c r="A27" s="25"/>
      <c r="B27" s="31"/>
      <c r="C27" s="31"/>
      <c r="D27" s="31"/>
      <c r="E27" s="31"/>
      <c r="F27" s="27"/>
      <c r="G27" s="28"/>
      <c r="H27" s="28"/>
      <c r="I27" s="27"/>
      <c r="J27" s="29"/>
      <c r="K27" s="28"/>
      <c r="L27" s="28"/>
      <c r="M27" s="30"/>
      <c r="N27" s="27"/>
      <c r="O27" s="27"/>
      <c r="P27" s="30"/>
      <c r="Q27" s="27"/>
      <c r="R27" s="28"/>
      <c r="S27" s="28"/>
      <c r="T27" s="30"/>
      <c r="U27" s="27"/>
      <c r="V27" s="28"/>
      <c r="W27" s="28"/>
      <c r="X27" s="30"/>
      <c r="Y27" s="27"/>
    </row>
    <row r="28" spans="1:25" x14ac:dyDescent="0.25">
      <c r="A28" s="25"/>
      <c r="B28" s="31"/>
      <c r="C28" s="31"/>
      <c r="D28" s="31"/>
      <c r="E28" s="31"/>
      <c r="F28" s="27"/>
      <c r="G28" s="28"/>
      <c r="H28" s="28"/>
      <c r="I28" s="27"/>
      <c r="J28" s="29"/>
      <c r="K28" s="28"/>
      <c r="L28" s="28"/>
      <c r="M28" s="30"/>
      <c r="N28" s="27"/>
      <c r="O28" s="27"/>
      <c r="P28" s="30"/>
      <c r="Q28" s="27"/>
      <c r="R28" s="28"/>
      <c r="S28" s="28"/>
      <c r="T28" s="30"/>
      <c r="U28" s="27"/>
      <c r="V28" s="28"/>
      <c r="W28" s="28"/>
      <c r="X28" s="30"/>
      <c r="Y28" s="27"/>
    </row>
    <row r="29" spans="1:25" x14ac:dyDescent="0.25">
      <c r="A29" s="32" t="s">
        <v>24</v>
      </c>
      <c r="B29" s="31" t="s">
        <v>25</v>
      </c>
      <c r="C29" s="31"/>
      <c r="D29" s="31"/>
      <c r="E29" s="31"/>
      <c r="F29" s="33">
        <f>G29*100/G$30</f>
        <v>99.999999999999986</v>
      </c>
      <c r="G29" s="28">
        <f>SUM(G18:H28)</f>
        <v>24487.189854288001</v>
      </c>
      <c r="H29" s="28"/>
      <c r="I29" s="27"/>
      <c r="J29" s="29">
        <f>SUM(J18:J28)</f>
        <v>0</v>
      </c>
      <c r="K29" s="28">
        <f>SUM(K18:L28)</f>
        <v>5181.7322416176003</v>
      </c>
      <c r="L29" s="28"/>
      <c r="M29" s="34" t="e">
        <f>(K29+J29)/G$31</f>
        <v>#DIV/0!</v>
      </c>
      <c r="N29" s="27"/>
      <c r="O29" s="27">
        <f>SUM(O18:O28)</f>
        <v>4885.8111782351998</v>
      </c>
      <c r="P29" s="34">
        <f>(N29+O29)/G30</f>
        <v>0.19952518877455575</v>
      </c>
      <c r="Q29" s="27"/>
      <c r="R29" s="28">
        <f>SUM(R18:S28)</f>
        <v>7930.1679888352</v>
      </c>
      <c r="S29" s="28"/>
      <c r="T29" s="34">
        <f>(Q29+R29)/G30</f>
        <v>0.32384965510636299</v>
      </c>
      <c r="U29" s="27"/>
      <c r="V29" s="28">
        <f>SUM(V18:W28)</f>
        <v>6489.4784455999988</v>
      </c>
      <c r="W29" s="28"/>
      <c r="X29" s="34">
        <f>(U29+V29)/G30</f>
        <v>0.26501523793525916</v>
      </c>
      <c r="Y29" s="25"/>
    </row>
    <row r="30" spans="1:25" x14ac:dyDescent="0.25">
      <c r="A30" s="32"/>
      <c r="B30" s="31" t="s">
        <v>26</v>
      </c>
      <c r="C30" s="31"/>
      <c r="D30" s="31"/>
      <c r="E30" s="31"/>
      <c r="F30" s="33">
        <f>F29</f>
        <v>99.999999999999986</v>
      </c>
      <c r="G30" s="28">
        <f>G29</f>
        <v>24487.189854288001</v>
      </c>
      <c r="H30" s="28"/>
      <c r="I30" s="27"/>
      <c r="J30" s="29">
        <f>J29</f>
        <v>0</v>
      </c>
      <c r="K30" s="28">
        <f>K29</f>
        <v>5181.7322416176003</v>
      </c>
      <c r="L30" s="28"/>
      <c r="M30" s="34" t="e">
        <f>M29</f>
        <v>#DIV/0!</v>
      </c>
      <c r="N30" s="27"/>
      <c r="O30" s="27">
        <f>O29+K30</f>
        <v>10067.5434198528</v>
      </c>
      <c r="P30" s="34" t="e">
        <f>P29+M30</f>
        <v>#DIV/0!</v>
      </c>
      <c r="Q30" s="27"/>
      <c r="R30" s="28">
        <f>R29+O30</f>
        <v>17997.711408687999</v>
      </c>
      <c r="S30" s="28"/>
      <c r="T30" s="34" t="e">
        <f>T29+P30</f>
        <v>#DIV/0!</v>
      </c>
      <c r="U30" s="27"/>
      <c r="V30" s="28">
        <f>V29+S30</f>
        <v>6489.4784455999988</v>
      </c>
      <c r="W30" s="28"/>
      <c r="X30" s="34" t="e">
        <f>X29+T30</f>
        <v>#DIV/0!</v>
      </c>
      <c r="Y30" s="33"/>
    </row>
    <row r="31" spans="1:25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</row>
    <row r="32" spans="1:25" x14ac:dyDescent="0.25">
      <c r="A32" s="35" t="s">
        <v>27</v>
      </c>
      <c r="B32" s="35"/>
      <c r="C32" s="35"/>
      <c r="D32" s="36"/>
      <c r="E32" s="35" t="s">
        <v>28</v>
      </c>
      <c r="F32" s="35"/>
      <c r="G32" s="35"/>
      <c r="H32" s="35"/>
      <c r="I32" s="35"/>
      <c r="J32" s="35"/>
      <c r="K32" s="6"/>
      <c r="L32" s="6"/>
      <c r="M32" s="35" t="s">
        <v>29</v>
      </c>
      <c r="N32" s="35"/>
      <c r="O32" s="35"/>
      <c r="P32" s="35"/>
      <c r="Q32" s="35"/>
      <c r="R32" s="6"/>
      <c r="S32" s="35" t="s">
        <v>28</v>
      </c>
      <c r="T32" s="35"/>
      <c r="U32" s="35"/>
      <c r="V32" s="35"/>
      <c r="W32" s="35"/>
      <c r="X32" s="35"/>
      <c r="Y32" s="35"/>
    </row>
  </sheetData>
  <mergeCells count="94">
    <mergeCell ref="A32:C32"/>
    <mergeCell ref="E32:J32"/>
    <mergeCell ref="M32:Q32"/>
    <mergeCell ref="S32:Y32"/>
    <mergeCell ref="V29:W29"/>
    <mergeCell ref="B30:E30"/>
    <mergeCell ref="G30:H30"/>
    <mergeCell ref="K30:L30"/>
    <mergeCell ref="R30:S30"/>
    <mergeCell ref="V30:W30"/>
    <mergeCell ref="B28:E28"/>
    <mergeCell ref="G28:H28"/>
    <mergeCell ref="K28:L28"/>
    <mergeCell ref="R28:S28"/>
    <mergeCell ref="V28:W28"/>
    <mergeCell ref="A29:A30"/>
    <mergeCell ref="B29:E29"/>
    <mergeCell ref="G29:H29"/>
    <mergeCell ref="K29:L29"/>
    <mergeCell ref="R29:S29"/>
    <mergeCell ref="B26:E26"/>
    <mergeCell ref="G26:H26"/>
    <mergeCell ref="K26:L26"/>
    <mergeCell ref="R26:S26"/>
    <mergeCell ref="V26:W26"/>
    <mergeCell ref="B27:E27"/>
    <mergeCell ref="G27:H27"/>
    <mergeCell ref="K27:L27"/>
    <mergeCell ref="R27:S27"/>
    <mergeCell ref="V27:W27"/>
    <mergeCell ref="B24:E24"/>
    <mergeCell ref="G24:H24"/>
    <mergeCell ref="K24:L24"/>
    <mergeCell ref="R24:S24"/>
    <mergeCell ref="V24:W24"/>
    <mergeCell ref="B25:E25"/>
    <mergeCell ref="G25:H25"/>
    <mergeCell ref="K25:L25"/>
    <mergeCell ref="R25:S25"/>
    <mergeCell ref="V25:W25"/>
    <mergeCell ref="B22:E22"/>
    <mergeCell ref="G22:H22"/>
    <mergeCell ref="K22:L22"/>
    <mergeCell ref="R22:S22"/>
    <mergeCell ref="V22:W22"/>
    <mergeCell ref="B23:E23"/>
    <mergeCell ref="G23:H23"/>
    <mergeCell ref="K23:L23"/>
    <mergeCell ref="R23:S23"/>
    <mergeCell ref="V23:W23"/>
    <mergeCell ref="B20:E20"/>
    <mergeCell ref="G20:H20"/>
    <mergeCell ref="K20:L20"/>
    <mergeCell ref="R20:S20"/>
    <mergeCell ref="V20:W20"/>
    <mergeCell ref="B21:E21"/>
    <mergeCell ref="G21:H21"/>
    <mergeCell ref="K21:L21"/>
    <mergeCell ref="R21:S21"/>
    <mergeCell ref="V21:W21"/>
    <mergeCell ref="B18:E18"/>
    <mergeCell ref="G18:H18"/>
    <mergeCell ref="K18:L18"/>
    <mergeCell ref="R18:S18"/>
    <mergeCell ref="V18:W18"/>
    <mergeCell ref="B19:E19"/>
    <mergeCell ref="G19:H19"/>
    <mergeCell ref="K19:L19"/>
    <mergeCell ref="R19:S19"/>
    <mergeCell ref="V19:W19"/>
    <mergeCell ref="A10:Y10"/>
    <mergeCell ref="A11:Y11"/>
    <mergeCell ref="A13:Y13"/>
    <mergeCell ref="A14:Y14"/>
    <mergeCell ref="H16:H17"/>
    <mergeCell ref="J16:M16"/>
    <mergeCell ref="N16:P16"/>
    <mergeCell ref="Q16:T16"/>
    <mergeCell ref="U16:X16"/>
    <mergeCell ref="B17:E17"/>
    <mergeCell ref="A7:F7"/>
    <mergeCell ref="H7:Q7"/>
    <mergeCell ref="S7:U7"/>
    <mergeCell ref="W7:Y7"/>
    <mergeCell ref="A8:F8"/>
    <mergeCell ref="H8:Q8"/>
    <mergeCell ref="S8:U8"/>
    <mergeCell ref="W8:Y8"/>
    <mergeCell ref="A4:E4"/>
    <mergeCell ref="J4:K4"/>
    <mergeCell ref="M4:Y4"/>
    <mergeCell ref="F5:H5"/>
    <mergeCell ref="J5:K5"/>
    <mergeCell ref="M5:Y5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Ribeiro</dc:creator>
  <cp:lastModifiedBy>Rafael Ribeiro</cp:lastModifiedBy>
  <dcterms:created xsi:type="dcterms:W3CDTF">2016-10-10T16:50:10Z</dcterms:created>
  <dcterms:modified xsi:type="dcterms:W3CDTF">2016-10-10T16:50:52Z</dcterms:modified>
</cp:coreProperties>
</file>